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itlinnoyes/Dropbox/BIOS/Ocean Academy/collaborations/2018/Mass_Bercial_NSF/Data-Test/"/>
    </mc:Choice>
  </mc:AlternateContent>
  <xr:revisionPtr revIDLastSave="0" documentId="13_ncr:1_{C480041D-D3B6-5A4C-9E4F-9E5B961B3CEA}" xr6:coauthVersionLast="36" xr6:coauthVersionMax="36" xr10:uidLastSave="{00000000-0000-0000-0000-000000000000}"/>
  <bookViews>
    <workbookView xWindow="0" yWindow="460" windowWidth="28040" windowHeight="14700" xr2:uid="{4B1BEE1A-9275-864D-A13D-A1CE0A857CC3}"/>
  </bookViews>
  <sheets>
    <sheet name="2AM" sheetId="1" r:id="rId1"/>
    <sheet name="9AM" sheetId="2" r:id="rId2"/>
    <sheet name="3PM" sheetId="3" r:id="rId3"/>
    <sheet name="10PM" sheetId="4" r:id="rId4"/>
    <sheet name="summary" sheetId="5" r:id="rId5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5" l="1"/>
  <c r="S16" i="5"/>
  <c r="T19" i="5"/>
  <c r="D8" i="4"/>
  <c r="D9" i="4"/>
  <c r="E8" i="4"/>
  <c r="D10" i="4"/>
  <c r="D11" i="4"/>
  <c r="E10" i="4"/>
  <c r="D12" i="4"/>
  <c r="D13" i="4"/>
  <c r="E12" i="4"/>
  <c r="D14" i="4"/>
  <c r="D15" i="4"/>
  <c r="E14" i="4"/>
  <c r="D16" i="4"/>
  <c r="D17" i="4"/>
  <c r="E16" i="4"/>
  <c r="E20" i="4"/>
  <c r="E21" i="4"/>
  <c r="E22" i="4"/>
  <c r="D19" i="5"/>
  <c r="D6" i="2"/>
  <c r="D7" i="2"/>
  <c r="E6" i="2"/>
  <c r="D8" i="2"/>
  <c r="D9" i="2"/>
  <c r="E8" i="2"/>
  <c r="D10" i="2"/>
  <c r="D11" i="2"/>
  <c r="E10" i="2"/>
  <c r="D12" i="2"/>
  <c r="D13" i="2"/>
  <c r="E12" i="2"/>
  <c r="E16" i="2"/>
  <c r="E17" i="2"/>
  <c r="D17" i="5"/>
  <c r="D5" i="1"/>
  <c r="D6" i="1"/>
  <c r="E5" i="1"/>
  <c r="D7" i="1"/>
  <c r="D8" i="1"/>
  <c r="E7" i="1"/>
  <c r="D9" i="1"/>
  <c r="D10" i="1"/>
  <c r="E9" i="1"/>
  <c r="D11" i="1"/>
  <c r="D12" i="1"/>
  <c r="E11" i="1"/>
  <c r="D13" i="1"/>
  <c r="D14" i="1"/>
  <c r="E13" i="1"/>
  <c r="D15" i="1"/>
  <c r="D16" i="1"/>
  <c r="E15" i="1"/>
  <c r="D17" i="1"/>
  <c r="D18" i="1"/>
  <c r="E17" i="1"/>
  <c r="D19" i="1"/>
  <c r="D20" i="1"/>
  <c r="E19" i="1"/>
  <c r="D21" i="1"/>
  <c r="D22" i="1"/>
  <c r="E21" i="1"/>
  <c r="D23" i="1"/>
  <c r="D24" i="1"/>
  <c r="E23" i="1"/>
  <c r="D25" i="1"/>
  <c r="D26" i="1"/>
  <c r="E25" i="1"/>
  <c r="D27" i="1"/>
  <c r="D28" i="1"/>
  <c r="E27" i="1"/>
  <c r="D29" i="1"/>
  <c r="D30" i="1"/>
  <c r="E29" i="1"/>
  <c r="D31" i="1"/>
  <c r="D32" i="1"/>
  <c r="E31" i="1"/>
  <c r="D33" i="1"/>
  <c r="D34" i="1"/>
  <c r="E33" i="1"/>
  <c r="D35" i="1"/>
  <c r="D36" i="1"/>
  <c r="E35" i="1"/>
  <c r="D37" i="1"/>
  <c r="D38" i="1"/>
  <c r="E37" i="1"/>
  <c r="D39" i="1"/>
  <c r="D40" i="1"/>
  <c r="E39" i="1"/>
  <c r="D41" i="1"/>
  <c r="D42" i="1"/>
  <c r="E41" i="1"/>
  <c r="D43" i="1"/>
  <c r="D44" i="1"/>
  <c r="E43" i="1"/>
  <c r="D45" i="1"/>
  <c r="D46" i="1"/>
  <c r="E45" i="1"/>
  <c r="E50" i="1"/>
  <c r="E51" i="1"/>
  <c r="D12" i="5"/>
  <c r="D8" i="3"/>
  <c r="D9" i="3"/>
  <c r="E8" i="3"/>
  <c r="D11" i="5"/>
  <c r="E15" i="2"/>
  <c r="D10" i="5"/>
  <c r="E49" i="1"/>
  <c r="D9" i="5"/>
</calcChain>
</file>

<file path=xl/sharedStrings.xml><?xml version="1.0" encoding="utf-8"?>
<sst xmlns="http://schemas.openxmlformats.org/spreadsheetml/2006/main" count="99" uniqueCount="14">
  <si>
    <t>PI</t>
  </si>
  <si>
    <t>DIAMETER</t>
  </si>
  <si>
    <t>RADIUS</t>
  </si>
  <si>
    <t>2AM</t>
  </si>
  <si>
    <t>Average</t>
  </si>
  <si>
    <t>STDEV</t>
  </si>
  <si>
    <t>SE</t>
  </si>
  <si>
    <t>Fecal Pellet Volume</t>
  </si>
  <si>
    <t>a</t>
  </si>
  <si>
    <t>b</t>
  </si>
  <si>
    <t>Measurement</t>
  </si>
  <si>
    <t>9AM</t>
  </si>
  <si>
    <t>3PM</t>
  </si>
  <si>
    <t>10PM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</si>
</sst>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>
    <font>
      <sz val="12"/>
      <color theme="1"/>
      <name val="Calibri"/>
      <family val="2"/>
      <scheme val="minor"/>
    </font>
    <font>
      <sz val="16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20" fontId="0" fillId="0" borderId="1" xfId="0" applyNumberFormat="1" applyBorder="1"/>
    <xf numFmtId="20" fontId="0" fillId="0" borderId="3" xfId="0" applyNumberFormat="1" applyBorder="1"/>
    <xf numFmtId="20" fontId="0" fillId="0" borderId="5" xfId="0" applyNumberFormat="1" applyBorder="1"/>
    <xf numFmtId="0" fontId="0" fillId="2" borderId="0" xfId="0" applyFill="1"/>
    <xf numFmtId="164" fontId="0" fillId="0" borderId="2" xfId="0" applyNumberFormat="1" applyBorder="1"/>
    <xf numFmtId="164" fontId="0" fillId="0" borderId="4" xfId="0" applyNumberFormat="1" applyBorder="1"/>
    <xf numFmtId="164" fontId="0" fillId="0" borderId="6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>
                <a:latin typeface="Arial" panose="020B0604020202020204" pitchFamily="34" charset="0"/>
                <a:cs typeface="Arial" panose="020B0604020202020204" pitchFamily="34" charset="0"/>
              </a:rPr>
              <a:t>Average Volume of Fecal </a:t>
            </a:r>
            <a:r>
              <a:rPr lang="en-US" sz="18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Pellets (mm</a:t>
            </a:r>
            <a:r>
              <a:rPr lang="en-US" sz="1800" baseline="300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3</a:t>
            </a:r>
            <a:r>
              <a:rPr lang="en-US" sz="18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produced </a:t>
            </a:r>
            <a:endParaRPr lang="en-US" sz="18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i="1" baseline="0">
                <a:latin typeface="Arial" panose="020B0604020202020204" pitchFamily="34" charset="0"/>
                <a:cs typeface="Arial" panose="020B0604020202020204" pitchFamily="34" charset="0"/>
              </a:rPr>
              <a:t>by P. xiphias </a:t>
            </a:r>
            <a:r>
              <a:rPr lang="en-US" sz="1800" i="0" baseline="0">
                <a:latin typeface="Arial" panose="020B0604020202020204" pitchFamily="34" charset="0"/>
                <a:cs typeface="Arial" panose="020B0604020202020204" pitchFamily="34" charset="0"/>
              </a:rPr>
              <a:t>at</a:t>
            </a:r>
            <a:r>
              <a:rPr lang="en-US" sz="1800" baseline="0">
                <a:latin typeface="Arial" panose="020B0604020202020204" pitchFamily="34" charset="0"/>
                <a:cs typeface="Arial" panose="020B0604020202020204" pitchFamily="34" charset="0"/>
              </a:rPr>
              <a:t> four time points </a:t>
            </a:r>
            <a:endParaRPr lang="en-US" sz="18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124858226918527"/>
          <c:y val="4.67836257309941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summary!$D$8</c:f>
              <c:strCache>
                <c:ptCount val="1"/>
                <c:pt idx="0">
                  <c:v>Fecal Pellet Volume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summary!$D$16:$D$19</c:f>
                <c:numCache>
                  <c:formatCode>General</c:formatCode>
                  <c:ptCount val="4"/>
                  <c:pt idx="0">
                    <c:v>3.1633288853227722E-4</c:v>
                  </c:pt>
                  <c:pt idx="1">
                    <c:v>5.3398990092781767E-3</c:v>
                  </c:pt>
                  <c:pt idx="2">
                    <c:v>0</c:v>
                  </c:pt>
                  <c:pt idx="3">
                    <c:v>3.7123485273142819E-3</c:v>
                  </c:pt>
                </c:numCache>
              </c:numRef>
            </c:plus>
            <c:minus>
              <c:numRef>
                <c:f>summary!$D$16:$D$19</c:f>
                <c:numCache>
                  <c:formatCode>General</c:formatCode>
                  <c:ptCount val="4"/>
                  <c:pt idx="0">
                    <c:v>3.1633288853227722E-4</c:v>
                  </c:pt>
                  <c:pt idx="1">
                    <c:v>5.3398990092781767E-3</c:v>
                  </c:pt>
                  <c:pt idx="2">
                    <c:v>0</c:v>
                  </c:pt>
                  <c:pt idx="3">
                    <c:v>3.7123485273142819E-3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summary!$C$9:$C$12</c:f>
              <c:strCache>
                <c:ptCount val="4"/>
                <c:pt idx="0">
                  <c:v>2AM</c:v>
                </c:pt>
                <c:pt idx="1">
                  <c:v>9AM</c:v>
                </c:pt>
                <c:pt idx="2">
                  <c:v>3PM</c:v>
                </c:pt>
                <c:pt idx="3">
                  <c:v>10PM</c:v>
                </c:pt>
              </c:strCache>
            </c:strRef>
          </c:cat>
          <c:val>
            <c:numRef>
              <c:f>summary!$D$9:$D$12</c:f>
              <c:numCache>
                <c:formatCode>0.0000</c:formatCode>
                <c:ptCount val="4"/>
                <c:pt idx="0">
                  <c:v>4.5229673494681898E-3</c:v>
                </c:pt>
                <c:pt idx="1">
                  <c:v>1.1943990740954038E-2</c:v>
                </c:pt>
                <c:pt idx="2">
                  <c:v>1.4549042304410294E-2</c:v>
                </c:pt>
                <c:pt idx="3">
                  <c:v>7.0413339242183194E-3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0F-A147-8F9D-213E06127C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5561727"/>
        <c:axId val="2065367343"/>
      </c:barChart>
      <c:catAx>
        <c:axId val="206556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367343"/>
        <c:crosses val="autoZero"/>
        <c:auto val="1"/>
        <c:lblAlgn val="ctr"/>
        <c:lblOffset val="100"/>
        <c:noMultiLvlLbl val="0"/>
      </c:catAx>
      <c:valAx>
        <c:axId val="2065367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5617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/>
              <a:t>Number</a:t>
            </a:r>
            <a:r>
              <a:rPr lang="en-US" sz="1800" baseline="0"/>
              <a:t> of Fecal Pellets Produced by </a:t>
            </a:r>
            <a:r>
              <a:rPr lang="en-US" sz="1800" b="0" i="1" baseline="0">
                <a:effectLst/>
              </a:rPr>
              <a:t>by P. xiphias </a:t>
            </a:r>
            <a:r>
              <a:rPr lang="en-US" sz="1800" b="0" i="0" baseline="0">
                <a:effectLst/>
              </a:rPr>
              <a:t>at Four Time Points </a:t>
            </a:r>
            <a:endParaRPr lang="en-US" sz="18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n-US" sz="1800" baseline="0"/>
              <a:t> </a:t>
            </a:r>
            <a:endParaRPr lang="en-US" sz="1800"/>
          </a:p>
        </c:rich>
      </c:tx>
      <c:layout>
        <c:manualLayout>
          <c:xMode val="edge"/>
          <c:yMode val="edge"/>
          <c:x val="0.1597517383040763"/>
          <c:y val="3.9404147329265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99915003128356"/>
          <c:y val="0.17081712468060697"/>
          <c:w val="0.736446776611694"/>
          <c:h val="0.61934244146633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summary!$C$22:$C$25</c:f>
              <c:numCache>
                <c:formatCode>h:mm</c:formatCode>
                <c:ptCount val="4"/>
                <c:pt idx="0">
                  <c:v>8.3333333333333329E-2</c:v>
                </c:pt>
                <c:pt idx="1">
                  <c:v>0.375</c:v>
                </c:pt>
                <c:pt idx="2">
                  <c:v>0.625</c:v>
                </c:pt>
                <c:pt idx="3">
                  <c:v>0.91666666666666663</c:v>
                </c:pt>
              </c:numCache>
            </c:numRef>
          </c:cat>
          <c:val>
            <c:numRef>
              <c:f>summary!$D$22:$D$25</c:f>
              <c:numCache>
                <c:formatCode>General</c:formatCode>
                <c:ptCount val="4"/>
                <c:pt idx="0">
                  <c:v>21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A-2446-94DE-3D417A5BE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83411759"/>
        <c:axId val="2083413439"/>
      </c:barChart>
      <c:catAx>
        <c:axId val="20834117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Time</a:t>
                </a:r>
                <a:r>
                  <a:rPr lang="en-US" sz="2000" baseline="0"/>
                  <a:t> (Hour)</a:t>
                </a:r>
                <a:endParaRPr lang="en-US" sz="2000"/>
              </a:p>
            </c:rich>
          </c:tx>
          <c:layout>
            <c:manualLayout>
              <c:xMode val="edge"/>
              <c:yMode val="edge"/>
              <c:x val="0.41468874861716665"/>
              <c:y val="0.928171893101890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413439"/>
        <c:crosses val="autoZero"/>
        <c:auto val="1"/>
        <c:lblAlgn val="ctr"/>
        <c:lblOffset val="100"/>
        <c:noMultiLvlLbl val="0"/>
      </c:catAx>
      <c:valAx>
        <c:axId val="208341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200"/>
                  <a:t>Number of</a:t>
                </a:r>
                <a:r>
                  <a:rPr lang="en-US" sz="2200" baseline="0"/>
                  <a:t> fe</a:t>
                </a:r>
                <a:r>
                  <a:rPr lang="en-US" sz="2200"/>
                  <a:t>ceal pellets</a:t>
                </a:r>
              </a:p>
            </c:rich>
          </c:tx>
          <c:layout>
            <c:manualLayout>
              <c:xMode val="edge"/>
              <c:yMode val="edge"/>
              <c:x val="4.0987616428006475E-2"/>
              <c:y val="0.198915541186490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34117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63500</xdr:colOff>
      <xdr:row>0</xdr:row>
      <xdr:rowOff>177800</xdr:rowOff>
    </xdr:from>
    <xdr:to>
      <xdr:col>9</xdr:col>
      <xdr:colOff>279400</xdr:colOff>
      <xdr:row>5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477B24-27A7-2744-9946-133F13F89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874000" y="177800"/>
          <a:ext cx="186690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8</xdr:col>
      <xdr:colOff>215900</xdr:colOff>
      <xdr:row>5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B7A276-7316-AF43-9478-721F9A4C4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956300" y="203200"/>
          <a:ext cx="1866900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</xdr:row>
      <xdr:rowOff>0</xdr:rowOff>
    </xdr:from>
    <xdr:to>
      <xdr:col>9</xdr:col>
      <xdr:colOff>215900</xdr:colOff>
      <xdr:row>8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164734-A2B2-FD41-8F5C-F395EFA04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832600" y="863600"/>
          <a:ext cx="1866900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6</xdr:row>
      <xdr:rowOff>0</xdr:rowOff>
    </xdr:from>
    <xdr:to>
      <xdr:col>9</xdr:col>
      <xdr:colOff>215900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CF4D08-D76B-ED4C-AFD7-B8DF30BD0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78500" y="1270000"/>
          <a:ext cx="1866900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654050</xdr:colOff>
      <xdr:row>1</xdr:row>
      <xdr:rowOff>25400</xdr:rowOff>
    </xdr:from>
    <xdr:to>
      <xdr:col>14</xdr:col>
      <xdr:colOff>330200</xdr:colOff>
      <xdr:row>22</xdr:row>
      <xdr:rowOff>165100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F3011E-522C-2446-B83B-836D800711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23</xdr:row>
      <xdr:rowOff>25400</xdr:rowOff>
    </xdr:from>
    <xdr:to>
      <xdr:col>15</xdr:col>
      <xdr:colOff>444500</xdr:colOff>
      <xdr:row>51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120A7F-C24B-004E-9A14-496A305457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9BA1-29AA-F24E-9477-2F3202224516}">
  <dimension ref="A2:F51"/>
  <sheetViews>
    <sheetView tabSelected="1" topLeftCell="A26" workbookViewId="0">
      <selection activeCell="E5" sqref="E5"/>
    </sheetView>
  </sheetViews>
  <sheetFormatPr baseColWidth="10" defaultRowHeight="16"/>
  <cols>
    <col min="2" max="2" width="15.33203125" customWidth="1"/>
    <col min="5" max="5" width="23.1640625" customWidth="1"/>
    <col min="6" max="6" width="20.6640625" customWidth="1"/>
  </cols>
  <sheetData>
    <row r="2" spans="1:6" ht="20">
      <c r="E2" t="s">
        <v>0</v>
      </c>
      <c r="F2" s="1">
        <v>3.14159265358979</v>
      </c>
    </row>
    <row r="4" spans="1:6">
      <c r="B4" s="12" t="s">
        <v>10</v>
      </c>
      <c r="C4" s="12" t="s">
        <v>1</v>
      </c>
      <c r="D4" s="12" t="s">
        <v>2</v>
      </c>
      <c r="E4" s="12" t="s">
        <v>7</v>
      </c>
    </row>
    <row r="5" spans="1:6">
      <c r="A5" t="s">
        <v>8</v>
      </c>
      <c r="B5">
        <v>1</v>
      </c>
      <c r="C5">
        <v>0.45200000000000001</v>
      </c>
      <c r="D5">
        <f>C5/2</f>
        <v>0.22600000000000001</v>
      </c>
      <c r="E5" s="2">
        <f>4/3*($F$2*D5*(D6^2))</f>
        <v>4.6386662727804454E-3</v>
      </c>
    </row>
    <row r="6" spans="1:6">
      <c r="A6" t="s">
        <v>9</v>
      </c>
      <c r="B6">
        <v>2</v>
      </c>
      <c r="C6">
        <v>0.14000000000000001</v>
      </c>
      <c r="D6">
        <f t="shared" ref="D6:D46" si="0">C6/2</f>
        <v>7.0000000000000007E-2</v>
      </c>
      <c r="E6" s="2"/>
    </row>
    <row r="7" spans="1:6">
      <c r="A7" t="s">
        <v>8</v>
      </c>
      <c r="B7">
        <v>3</v>
      </c>
      <c r="C7">
        <v>0.49</v>
      </c>
      <c r="D7">
        <f t="shared" si="0"/>
        <v>0.245</v>
      </c>
      <c r="E7" s="2">
        <f t="shared" ref="E7:E45" si="1">4/3*($F$2*D7*(D8^2))</f>
        <v>5.8499020843842311E-3</v>
      </c>
    </row>
    <row r="8" spans="1:6">
      <c r="A8" t="s">
        <v>9</v>
      </c>
      <c r="B8">
        <v>4</v>
      </c>
      <c r="C8">
        <v>0.151</v>
      </c>
      <c r="D8">
        <f t="shared" si="0"/>
        <v>7.5499999999999998E-2</v>
      </c>
      <c r="E8" s="2"/>
    </row>
    <row r="9" spans="1:6">
      <c r="A9" t="s">
        <v>8</v>
      </c>
      <c r="B9">
        <v>5</v>
      </c>
      <c r="C9">
        <v>0.45500000000000002</v>
      </c>
      <c r="D9">
        <f t="shared" si="0"/>
        <v>0.22750000000000001</v>
      </c>
      <c r="E9" s="2">
        <f t="shared" si="1"/>
        <v>4.803819798579659E-3</v>
      </c>
    </row>
    <row r="10" spans="1:6">
      <c r="A10" t="s">
        <v>9</v>
      </c>
      <c r="B10">
        <v>6</v>
      </c>
      <c r="C10">
        <v>0.14199999999999999</v>
      </c>
      <c r="D10">
        <f t="shared" si="0"/>
        <v>7.0999999999999994E-2</v>
      </c>
      <c r="E10" s="2"/>
    </row>
    <row r="11" spans="1:6">
      <c r="A11" t="s">
        <v>8</v>
      </c>
      <c r="B11">
        <v>7</v>
      </c>
      <c r="C11">
        <v>0.23200000000000001</v>
      </c>
      <c r="D11">
        <f t="shared" si="0"/>
        <v>0.11600000000000001</v>
      </c>
      <c r="E11" s="2">
        <f t="shared" si="1"/>
        <v>3.0710073498489351E-3</v>
      </c>
    </row>
    <row r="12" spans="1:6">
      <c r="A12" t="s">
        <v>9</v>
      </c>
      <c r="B12">
        <v>8</v>
      </c>
      <c r="C12">
        <v>0.159</v>
      </c>
      <c r="D12">
        <f t="shared" si="0"/>
        <v>7.9500000000000001E-2</v>
      </c>
      <c r="E12" s="2"/>
    </row>
    <row r="13" spans="1:6">
      <c r="A13" t="s">
        <v>8</v>
      </c>
      <c r="B13">
        <v>9</v>
      </c>
      <c r="C13">
        <v>0.56899999999999995</v>
      </c>
      <c r="D13">
        <f t="shared" si="0"/>
        <v>0.28449999999999998</v>
      </c>
      <c r="E13" s="2">
        <f t="shared" si="1"/>
        <v>3.871868432287351E-3</v>
      </c>
    </row>
    <row r="14" spans="1:6">
      <c r="A14" t="s">
        <v>9</v>
      </c>
      <c r="B14">
        <v>10</v>
      </c>
      <c r="C14">
        <v>0.114</v>
      </c>
      <c r="D14">
        <f t="shared" si="0"/>
        <v>5.7000000000000002E-2</v>
      </c>
      <c r="E14" s="2"/>
    </row>
    <row r="15" spans="1:6">
      <c r="A15" t="s">
        <v>8</v>
      </c>
      <c r="B15">
        <v>11</v>
      </c>
      <c r="C15">
        <v>0.51800000000000002</v>
      </c>
      <c r="D15">
        <f t="shared" si="0"/>
        <v>0.25900000000000001</v>
      </c>
      <c r="E15" s="2">
        <f t="shared" si="1"/>
        <v>4.7258098642008212E-3</v>
      </c>
    </row>
    <row r="16" spans="1:6">
      <c r="A16" t="s">
        <v>9</v>
      </c>
      <c r="B16">
        <v>12</v>
      </c>
      <c r="C16">
        <v>0.13200000000000001</v>
      </c>
      <c r="D16">
        <f t="shared" si="0"/>
        <v>6.6000000000000003E-2</v>
      </c>
      <c r="E16" s="2"/>
    </row>
    <row r="17" spans="1:5">
      <c r="A17" t="s">
        <v>8</v>
      </c>
      <c r="B17">
        <v>13</v>
      </c>
      <c r="C17">
        <v>0.34</v>
      </c>
      <c r="D17">
        <f t="shared" si="0"/>
        <v>0.17</v>
      </c>
      <c r="E17" s="2">
        <f t="shared" si="1"/>
        <v>2.1150981979803501E-3</v>
      </c>
    </row>
    <row r="18" spans="1:5">
      <c r="A18" t="s">
        <v>9</v>
      </c>
      <c r="B18">
        <v>14</v>
      </c>
      <c r="C18">
        <v>0.109</v>
      </c>
      <c r="D18">
        <f t="shared" si="0"/>
        <v>5.45E-2</v>
      </c>
      <c r="E18" s="2"/>
    </row>
    <row r="19" spans="1:5">
      <c r="A19" t="s">
        <v>8</v>
      </c>
      <c r="B19">
        <v>15</v>
      </c>
      <c r="C19">
        <v>0.42199999999999999</v>
      </c>
      <c r="D19">
        <f t="shared" si="0"/>
        <v>0.21099999999999999</v>
      </c>
      <c r="E19" s="2">
        <f t="shared" si="1"/>
        <v>3.4524794266012791E-3</v>
      </c>
    </row>
    <row r="20" spans="1:5">
      <c r="A20" t="s">
        <v>9</v>
      </c>
      <c r="B20">
        <v>16</v>
      </c>
      <c r="C20">
        <v>0.125</v>
      </c>
      <c r="D20">
        <f t="shared" si="0"/>
        <v>6.25E-2</v>
      </c>
      <c r="E20" s="2"/>
    </row>
    <row r="21" spans="1:5">
      <c r="A21" t="s">
        <v>8</v>
      </c>
      <c r="B21">
        <v>17</v>
      </c>
      <c r="C21">
        <v>0.44600000000000001</v>
      </c>
      <c r="D21">
        <f t="shared" si="0"/>
        <v>0.223</v>
      </c>
      <c r="E21" s="2">
        <f t="shared" si="1"/>
        <v>4.1931758681307985E-3</v>
      </c>
    </row>
    <row r="22" spans="1:5">
      <c r="A22" t="s">
        <v>9</v>
      </c>
      <c r="B22">
        <v>18</v>
      </c>
      <c r="C22">
        <v>0.13400000000000001</v>
      </c>
      <c r="D22">
        <f t="shared" si="0"/>
        <v>6.7000000000000004E-2</v>
      </c>
      <c r="E22" s="2"/>
    </row>
    <row r="23" spans="1:5">
      <c r="A23" t="s">
        <v>8</v>
      </c>
      <c r="B23">
        <v>19</v>
      </c>
      <c r="C23">
        <v>0.51300000000000001</v>
      </c>
      <c r="D23">
        <f t="shared" si="0"/>
        <v>0.25650000000000001</v>
      </c>
      <c r="E23" s="2">
        <f t="shared" si="1"/>
        <v>4.6801939388706974E-3</v>
      </c>
    </row>
    <row r="24" spans="1:5">
      <c r="A24" t="s">
        <v>9</v>
      </c>
      <c r="B24">
        <v>20</v>
      </c>
      <c r="C24">
        <v>0.13200000000000001</v>
      </c>
      <c r="D24">
        <f t="shared" si="0"/>
        <v>6.6000000000000003E-2</v>
      </c>
      <c r="E24" s="2"/>
    </row>
    <row r="25" spans="1:5">
      <c r="A25" t="s">
        <v>8</v>
      </c>
      <c r="B25">
        <v>21</v>
      </c>
      <c r="C25">
        <v>0.247</v>
      </c>
      <c r="D25">
        <f t="shared" si="0"/>
        <v>0.1235</v>
      </c>
      <c r="E25" s="2">
        <f t="shared" si="1"/>
        <v>2.5711878126444326E-3</v>
      </c>
    </row>
    <row r="26" spans="1:5">
      <c r="A26" t="s">
        <v>9</v>
      </c>
      <c r="B26">
        <v>22</v>
      </c>
      <c r="C26">
        <v>0.14099999999999999</v>
      </c>
      <c r="D26">
        <f t="shared" si="0"/>
        <v>7.0499999999999993E-2</v>
      </c>
      <c r="E26" s="2"/>
    </row>
    <row r="27" spans="1:5">
      <c r="A27" t="s">
        <v>8</v>
      </c>
      <c r="B27">
        <v>23</v>
      </c>
      <c r="C27">
        <v>0.38100000000000001</v>
      </c>
      <c r="D27">
        <f t="shared" si="0"/>
        <v>0.1905</v>
      </c>
      <c r="E27" s="2">
        <f t="shared" si="1"/>
        <v>4.7311317221560012E-3</v>
      </c>
    </row>
    <row r="28" spans="1:5">
      <c r="A28" t="s">
        <v>9</v>
      </c>
      <c r="B28">
        <v>24</v>
      </c>
      <c r="C28">
        <v>0.154</v>
      </c>
      <c r="D28">
        <f t="shared" si="0"/>
        <v>7.6999999999999999E-2</v>
      </c>
      <c r="E28" s="2"/>
    </row>
    <row r="29" spans="1:5">
      <c r="A29" t="s">
        <v>8</v>
      </c>
      <c r="B29">
        <v>25</v>
      </c>
      <c r="C29">
        <v>0.32600000000000001</v>
      </c>
      <c r="D29">
        <f t="shared" si="0"/>
        <v>0.16300000000000001</v>
      </c>
      <c r="E29" s="2">
        <f t="shared" si="1"/>
        <v>7.5994319948222595E-3</v>
      </c>
    </row>
    <row r="30" spans="1:5">
      <c r="A30" t="s">
        <v>9</v>
      </c>
      <c r="B30">
        <v>26</v>
      </c>
      <c r="C30">
        <v>0.21099999999999999</v>
      </c>
      <c r="D30">
        <f t="shared" si="0"/>
        <v>0.1055</v>
      </c>
      <c r="E30" s="2"/>
    </row>
    <row r="31" spans="1:5">
      <c r="A31" t="s">
        <v>8</v>
      </c>
      <c r="B31">
        <v>27</v>
      </c>
      <c r="C31">
        <v>0.38900000000000001</v>
      </c>
      <c r="D31">
        <f t="shared" si="0"/>
        <v>0.19450000000000001</v>
      </c>
      <c r="E31" s="2">
        <f t="shared" si="1"/>
        <v>4.1070019816428294E-3</v>
      </c>
    </row>
    <row r="32" spans="1:5">
      <c r="A32" t="s">
        <v>9</v>
      </c>
      <c r="B32">
        <v>28</v>
      </c>
      <c r="C32">
        <v>0.14199999999999999</v>
      </c>
      <c r="D32">
        <f t="shared" si="0"/>
        <v>7.0999999999999994E-2</v>
      </c>
      <c r="E32" s="2"/>
    </row>
    <row r="33" spans="1:5">
      <c r="A33" t="s">
        <v>8</v>
      </c>
      <c r="B33">
        <v>29</v>
      </c>
      <c r="C33">
        <v>0.44600000000000001</v>
      </c>
      <c r="D33">
        <f t="shared" si="0"/>
        <v>0.223</v>
      </c>
      <c r="E33" s="2">
        <f t="shared" si="1"/>
        <v>5.7561590539962149E-3</v>
      </c>
    </row>
    <row r="34" spans="1:5">
      <c r="A34" t="s">
        <v>9</v>
      </c>
      <c r="B34">
        <v>30</v>
      </c>
      <c r="C34">
        <v>0.157</v>
      </c>
      <c r="D34">
        <f t="shared" si="0"/>
        <v>7.85E-2</v>
      </c>
      <c r="E34" s="2"/>
    </row>
    <row r="35" spans="1:5">
      <c r="A35" t="s">
        <v>8</v>
      </c>
      <c r="B35">
        <v>31</v>
      </c>
      <c r="C35">
        <v>0.64400000000000002</v>
      </c>
      <c r="D35">
        <f t="shared" si="0"/>
        <v>0.32200000000000001</v>
      </c>
      <c r="E35" s="2">
        <f t="shared" si="1"/>
        <v>5.353349279940689E-3</v>
      </c>
    </row>
    <row r="36" spans="1:5">
      <c r="A36" t="s">
        <v>9</v>
      </c>
      <c r="B36">
        <v>32</v>
      </c>
      <c r="C36">
        <v>0.126</v>
      </c>
      <c r="D36">
        <f t="shared" si="0"/>
        <v>6.3E-2</v>
      </c>
      <c r="E36" s="2"/>
    </row>
    <row r="37" spans="1:5">
      <c r="A37" t="s">
        <v>8</v>
      </c>
      <c r="B37">
        <v>33</v>
      </c>
      <c r="C37">
        <v>0.30399999999999999</v>
      </c>
      <c r="D37">
        <f t="shared" si="0"/>
        <v>0.152</v>
      </c>
      <c r="E37" s="2">
        <f t="shared" si="1"/>
        <v>1.9966790044959365E-3</v>
      </c>
    </row>
    <row r="38" spans="1:5">
      <c r="A38" t="s">
        <v>9</v>
      </c>
      <c r="B38">
        <v>34</v>
      </c>
      <c r="C38">
        <v>0.112</v>
      </c>
      <c r="D38">
        <f t="shared" si="0"/>
        <v>5.6000000000000001E-2</v>
      </c>
      <c r="E38" s="2"/>
    </row>
    <row r="39" spans="1:5">
      <c r="A39" t="s">
        <v>8</v>
      </c>
      <c r="B39">
        <v>35</v>
      </c>
      <c r="C39">
        <v>0.51300000000000001</v>
      </c>
      <c r="D39">
        <f t="shared" si="0"/>
        <v>0.25650000000000001</v>
      </c>
      <c r="E39" s="2">
        <f t="shared" si="1"/>
        <v>4.5394443048045671E-3</v>
      </c>
    </row>
    <row r="40" spans="1:5">
      <c r="A40" t="s">
        <v>9</v>
      </c>
      <c r="B40">
        <v>36</v>
      </c>
      <c r="C40">
        <v>0.13</v>
      </c>
      <c r="D40">
        <f t="shared" si="0"/>
        <v>6.5000000000000002E-2</v>
      </c>
      <c r="E40" s="2"/>
    </row>
    <row r="41" spans="1:5">
      <c r="A41" t="s">
        <v>8</v>
      </c>
      <c r="B41">
        <v>37</v>
      </c>
      <c r="C41">
        <v>0.49</v>
      </c>
      <c r="D41">
        <f t="shared" si="0"/>
        <v>0.245</v>
      </c>
      <c r="E41" s="2">
        <f t="shared" si="1"/>
        <v>6.8166329757468822E-3</v>
      </c>
    </row>
    <row r="42" spans="1:5">
      <c r="A42" t="s">
        <v>9</v>
      </c>
      <c r="B42">
        <v>38</v>
      </c>
      <c r="C42">
        <v>0.16300000000000001</v>
      </c>
      <c r="D42">
        <f t="shared" si="0"/>
        <v>8.1500000000000003E-2</v>
      </c>
      <c r="E42" s="2"/>
    </row>
    <row r="43" spans="1:5">
      <c r="A43" t="s">
        <v>8</v>
      </c>
      <c r="B43">
        <v>39</v>
      </c>
      <c r="C43">
        <v>0.29299999999999998</v>
      </c>
      <c r="D43">
        <f t="shared" si="0"/>
        <v>0.14649999999999999</v>
      </c>
      <c r="E43" s="2">
        <f t="shared" si="1"/>
        <v>6.1980968409534268E-3</v>
      </c>
    </row>
    <row r="44" spans="1:5">
      <c r="A44" t="s">
        <v>9</v>
      </c>
      <c r="B44">
        <v>40</v>
      </c>
      <c r="C44">
        <v>0.20100000000000001</v>
      </c>
      <c r="D44">
        <f t="shared" si="0"/>
        <v>0.10050000000000001</v>
      </c>
      <c r="E44" s="2"/>
    </row>
    <row r="45" spans="1:5">
      <c r="A45" t="s">
        <v>8</v>
      </c>
      <c r="B45">
        <v>41</v>
      </c>
      <c r="C45">
        <v>0.442</v>
      </c>
      <c r="D45">
        <f t="shared" si="0"/>
        <v>0.221</v>
      </c>
      <c r="E45" s="2">
        <f t="shared" si="1"/>
        <v>3.9111781339641691E-3</v>
      </c>
    </row>
    <row r="46" spans="1:5">
      <c r="A46" t="s">
        <v>9</v>
      </c>
      <c r="B46">
        <v>42</v>
      </c>
      <c r="C46">
        <v>0.13</v>
      </c>
      <c r="D46">
        <f t="shared" si="0"/>
        <v>6.5000000000000002E-2</v>
      </c>
      <c r="E46" s="2"/>
    </row>
    <row r="47" spans="1:5">
      <c r="E47" s="2"/>
    </row>
    <row r="48" spans="1:5" ht="17" thickBot="1">
      <c r="E48" s="2"/>
    </row>
    <row r="49" spans="4:5">
      <c r="D49" s="3" t="s">
        <v>4</v>
      </c>
      <c r="E49" s="13">
        <f>AVERAGE(E5:E46)</f>
        <v>4.5229673494681898E-3</v>
      </c>
    </row>
    <row r="50" spans="4:5">
      <c r="D50" s="5" t="s">
        <v>5</v>
      </c>
      <c r="E50" s="14">
        <f>STDEV(E5:E47)</f>
        <v>1.4496194065031886E-3</v>
      </c>
    </row>
    <row r="51" spans="4:5" ht="17" thickBot="1">
      <c r="D51" s="7" t="s">
        <v>6</v>
      </c>
      <c r="E51" s="15">
        <f>E50/SQRT(21)</f>
        <v>3.1633288853227722E-4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2A443-5151-4743-A22A-66C5B606C421}">
  <dimension ref="A2:E17"/>
  <sheetViews>
    <sheetView workbookViewId="0">
      <selection activeCell="E15" sqref="E15"/>
    </sheetView>
  </sheetViews>
  <sheetFormatPr baseColWidth="10" defaultRowHeight="16"/>
  <cols>
    <col min="2" max="2" width="17.6640625" customWidth="1"/>
    <col min="5" max="5" width="17.1640625" customWidth="1"/>
  </cols>
  <sheetData>
    <row r="2" spans="1:5" ht="20">
      <c r="D2" t="s">
        <v>0</v>
      </c>
      <c r="E2" s="1">
        <v>3.14159265358979</v>
      </c>
    </row>
    <row r="5" spans="1:5">
      <c r="B5" t="s">
        <v>10</v>
      </c>
      <c r="C5" t="s">
        <v>1</v>
      </c>
      <c r="D5" t="s">
        <v>2</v>
      </c>
      <c r="E5" t="s">
        <v>7</v>
      </c>
    </row>
    <row r="6" spans="1:5">
      <c r="A6" t="s">
        <v>8</v>
      </c>
      <c r="B6">
        <v>1</v>
      </c>
      <c r="C6">
        <v>0.38500000000000001</v>
      </c>
      <c r="D6">
        <f>C6/2</f>
        <v>0.1925</v>
      </c>
      <c r="E6">
        <f>4/3*($E$2*D6*(D7^2))</f>
        <v>2.5286888708254463E-3</v>
      </c>
    </row>
    <row r="7" spans="1:5">
      <c r="A7" t="s">
        <v>9</v>
      </c>
      <c r="B7">
        <v>2</v>
      </c>
      <c r="C7">
        <v>0.112</v>
      </c>
      <c r="D7">
        <f t="shared" ref="D7:D13" si="0">C7/2</f>
        <v>5.6000000000000001E-2</v>
      </c>
    </row>
    <row r="8" spans="1:5">
      <c r="A8" t="s">
        <v>8</v>
      </c>
      <c r="B8">
        <v>3</v>
      </c>
      <c r="C8">
        <v>0.38800000000000001</v>
      </c>
      <c r="D8">
        <f t="shared" si="0"/>
        <v>0.19400000000000001</v>
      </c>
      <c r="E8">
        <f>4/3*($E$2*D8*(D9^2))</f>
        <v>2.7214008662609708E-2</v>
      </c>
    </row>
    <row r="9" spans="1:5">
      <c r="A9" t="s">
        <v>9</v>
      </c>
      <c r="B9">
        <v>4</v>
      </c>
      <c r="C9">
        <v>0.36599999999999999</v>
      </c>
      <c r="D9">
        <f t="shared" si="0"/>
        <v>0.183</v>
      </c>
    </row>
    <row r="10" spans="1:5">
      <c r="A10" t="s">
        <v>8</v>
      </c>
      <c r="B10">
        <v>5</v>
      </c>
      <c r="C10">
        <v>0.34100000000000003</v>
      </c>
      <c r="D10">
        <f t="shared" si="0"/>
        <v>0.17050000000000001</v>
      </c>
      <c r="E10">
        <f>4/3*($E$2*D10*(D11^2))</f>
        <v>1.0284317710791538E-2</v>
      </c>
    </row>
    <row r="11" spans="1:5">
      <c r="A11" t="s">
        <v>9</v>
      </c>
      <c r="B11">
        <v>6</v>
      </c>
      <c r="C11">
        <v>0.24</v>
      </c>
      <c r="D11">
        <f t="shared" si="0"/>
        <v>0.12</v>
      </c>
    </row>
    <row r="12" spans="1:5">
      <c r="A12" t="s">
        <v>8</v>
      </c>
      <c r="B12">
        <v>7</v>
      </c>
      <c r="C12">
        <v>0.61599999999999999</v>
      </c>
      <c r="D12">
        <f t="shared" si="0"/>
        <v>0.308</v>
      </c>
      <c r="E12">
        <f>4/3*($E$2*D12*(D13^2))</f>
        <v>7.7489477195894566E-3</v>
      </c>
    </row>
    <row r="13" spans="1:5">
      <c r="A13" t="s">
        <v>9</v>
      </c>
      <c r="B13">
        <v>8</v>
      </c>
      <c r="C13">
        <v>0.155</v>
      </c>
      <c r="D13">
        <f t="shared" si="0"/>
        <v>7.7499999999999999E-2</v>
      </c>
    </row>
    <row r="15" spans="1:5">
      <c r="D15" t="s">
        <v>4</v>
      </c>
      <c r="E15">
        <f>AVERAGE(E6:E13)</f>
        <v>1.1943990740954038E-2</v>
      </c>
    </row>
    <row r="16" spans="1:5">
      <c r="D16" t="s">
        <v>5</v>
      </c>
      <c r="E16">
        <f>STDEV(E6:E13)</f>
        <v>1.0679798018556353E-2</v>
      </c>
    </row>
    <row r="17" spans="4:5">
      <c r="D17" t="s">
        <v>6</v>
      </c>
      <c r="E17">
        <f>E16/SQRT(4)</f>
        <v>5.3398990092781767E-3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02B2C-80D6-3F4F-AD3A-736FE5CE9209}">
  <dimension ref="B2:F9"/>
  <sheetViews>
    <sheetView workbookViewId="0">
      <selection activeCell="E8" sqref="E8"/>
    </sheetView>
  </sheetViews>
  <sheetFormatPr baseColWidth="10" defaultRowHeight="16"/>
  <cols>
    <col min="2" max="2" width="18.5" customWidth="1"/>
    <col min="5" max="5" width="17" customWidth="1"/>
  </cols>
  <sheetData>
    <row r="2" spans="2:6" ht="20">
      <c r="E2" t="s">
        <v>0</v>
      </c>
      <c r="F2" s="1">
        <v>3.14159265358979</v>
      </c>
    </row>
    <row r="7" spans="2:6">
      <c r="B7" t="s">
        <v>10</v>
      </c>
      <c r="C7" t="s">
        <v>1</v>
      </c>
      <c r="D7" t="s">
        <v>2</v>
      </c>
      <c r="E7" t="s">
        <v>7</v>
      </c>
    </row>
    <row r="8" spans="2:6">
      <c r="B8">
        <v>1</v>
      </c>
      <c r="C8">
        <v>0.38400000000000001</v>
      </c>
      <c r="D8">
        <f>C8/2</f>
        <v>0.192</v>
      </c>
      <c r="E8">
        <f>4/3*(F2*D8*(D9^2))</f>
        <v>1.4549042304410294E-2</v>
      </c>
    </row>
    <row r="9" spans="2:6">
      <c r="B9">
        <v>2</v>
      </c>
      <c r="C9">
        <v>0.26900000000000002</v>
      </c>
      <c r="D9">
        <f>C9/2</f>
        <v>0.13450000000000001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5ABB7-84AB-9F47-ADA7-2031EA3393DA}">
  <dimension ref="A3:G22"/>
  <sheetViews>
    <sheetView zoomScale="103" workbookViewId="0">
      <selection activeCell="E21" sqref="E21"/>
    </sheetView>
  </sheetViews>
  <sheetFormatPr baseColWidth="10" defaultRowHeight="16"/>
  <sheetData>
    <row r="3" spans="1:7" ht="20">
      <c r="F3" t="s">
        <v>0</v>
      </c>
      <c r="G3" s="1">
        <v>3.14159265358979</v>
      </c>
    </row>
    <row r="7" spans="1:7">
      <c r="B7" t="s">
        <v>10</v>
      </c>
      <c r="C7" t="s">
        <v>1</v>
      </c>
      <c r="D7" t="s">
        <v>2</v>
      </c>
      <c r="E7" t="s">
        <v>7</v>
      </c>
    </row>
    <row r="8" spans="1:7">
      <c r="A8" t="s">
        <v>8</v>
      </c>
      <c r="B8">
        <v>1</v>
      </c>
      <c r="C8">
        <v>0.21299999999999999</v>
      </c>
      <c r="D8">
        <f>C8/2</f>
        <v>0.1065</v>
      </c>
      <c r="E8">
        <f>4/3*($G$3*D8*(D9^2))</f>
        <v>1.0065270163019989E-3</v>
      </c>
    </row>
    <row r="9" spans="1:7">
      <c r="A9" t="s">
        <v>9</v>
      </c>
      <c r="B9">
        <v>2</v>
      </c>
      <c r="C9">
        <v>9.5000000000000001E-2</v>
      </c>
      <c r="D9">
        <f t="shared" ref="D9:D17" si="0">C9/2</f>
        <v>4.7500000000000001E-2</v>
      </c>
    </row>
    <row r="10" spans="1:7">
      <c r="A10" t="s">
        <v>8</v>
      </c>
      <c r="B10">
        <v>3</v>
      </c>
      <c r="C10">
        <v>0.40200000000000002</v>
      </c>
      <c r="D10">
        <f t="shared" si="0"/>
        <v>0.20100000000000001</v>
      </c>
      <c r="E10">
        <f>4/3*($G$3*D10*(D11^2))</f>
        <v>3.8931621472933827E-3</v>
      </c>
    </row>
    <row r="11" spans="1:7">
      <c r="A11" t="s">
        <v>9</v>
      </c>
      <c r="B11">
        <v>4</v>
      </c>
      <c r="C11">
        <v>0.13600000000000001</v>
      </c>
      <c r="D11">
        <f t="shared" si="0"/>
        <v>6.8000000000000005E-2</v>
      </c>
    </row>
    <row r="12" spans="1:7">
      <c r="A12" t="s">
        <v>8</v>
      </c>
      <c r="B12">
        <v>5</v>
      </c>
      <c r="C12">
        <v>0.57999999999999996</v>
      </c>
      <c r="D12">
        <f t="shared" si="0"/>
        <v>0.28999999999999998</v>
      </c>
      <c r="E12">
        <f>4/3*($G$3*D12*(D13^2))</f>
        <v>2.1649563205903711E-2</v>
      </c>
    </row>
    <row r="13" spans="1:7">
      <c r="A13" t="s">
        <v>9</v>
      </c>
      <c r="B13">
        <v>6</v>
      </c>
      <c r="C13">
        <v>0.26700000000000002</v>
      </c>
      <c r="D13">
        <f t="shared" si="0"/>
        <v>0.13350000000000001</v>
      </c>
    </row>
    <row r="14" spans="1:7">
      <c r="A14" t="s">
        <v>8</v>
      </c>
      <c r="B14">
        <v>7</v>
      </c>
      <c r="C14">
        <v>0.371</v>
      </c>
      <c r="D14">
        <f t="shared" si="0"/>
        <v>0.1855</v>
      </c>
      <c r="E14">
        <f>4/3*($G$3*D14*(D15^2))</f>
        <v>5.0980320449834455E-3</v>
      </c>
    </row>
    <row r="15" spans="1:7">
      <c r="A15" t="s">
        <v>9</v>
      </c>
      <c r="B15">
        <v>8</v>
      </c>
      <c r="C15">
        <v>0.16200000000000001</v>
      </c>
      <c r="D15">
        <f t="shared" si="0"/>
        <v>8.1000000000000003E-2</v>
      </c>
    </row>
    <row r="16" spans="1:7">
      <c r="A16" t="s">
        <v>8</v>
      </c>
      <c r="B16">
        <v>9</v>
      </c>
      <c r="C16">
        <v>0.373</v>
      </c>
      <c r="D16">
        <f t="shared" si="0"/>
        <v>0.1865</v>
      </c>
      <c r="E16">
        <f>4/3*($G$3*D16*(D17^2))</f>
        <v>3.5593852066090623E-3</v>
      </c>
    </row>
    <row r="17" spans="1:5">
      <c r="A17" t="s">
        <v>9</v>
      </c>
      <c r="B17">
        <v>10</v>
      </c>
      <c r="C17">
        <v>0.13500000000000001</v>
      </c>
      <c r="D17">
        <f t="shared" si="0"/>
        <v>6.7500000000000004E-2</v>
      </c>
    </row>
    <row r="20" spans="1:5">
      <c r="D20" t="s">
        <v>4</v>
      </c>
      <c r="E20">
        <f>AVERAGE(E8:E17)</f>
        <v>7.0413339242183194E-3</v>
      </c>
    </row>
    <row r="21" spans="1:5">
      <c r="D21" t="s">
        <v>5</v>
      </c>
      <c r="E21">
        <f>STDEV(E8:E17)</f>
        <v>8.3010636632459694E-3</v>
      </c>
    </row>
    <row r="22" spans="1:5">
      <c r="D22" t="s">
        <v>6</v>
      </c>
      <c r="E22">
        <f>E21/SQRT(5)</f>
        <v>3.7123485273142819E-3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CB4DC-AAAB-4E47-B602-691717234CFD}">
  <dimension ref="C7:T25"/>
  <sheetViews>
    <sheetView workbookViewId="0">
      <selection activeCell="C15" sqref="C15:D19"/>
    </sheetView>
  </sheetViews>
  <sheetFormatPr baseColWidth="10" defaultRowHeight="16"/>
  <cols>
    <col min="4" max="4" width="18.6640625" customWidth="1"/>
  </cols>
  <sheetData>
    <row r="7" spans="3:19" ht="17" thickBot="1"/>
    <row r="8" spans="3:19">
      <c r="C8" s="3"/>
      <c r="D8" s="4" t="s">
        <v>7</v>
      </c>
    </row>
    <row r="9" spans="3:19">
      <c r="C9" s="5" t="s">
        <v>3</v>
      </c>
      <c r="D9" s="14">
        <f>'2AM'!E49</f>
        <v>4.5229673494681898E-3</v>
      </c>
    </row>
    <row r="10" spans="3:19">
      <c r="C10" s="5" t="s">
        <v>11</v>
      </c>
      <c r="D10" s="14">
        <f>'9AM'!$E$15</f>
        <v>1.1943990740954038E-2</v>
      </c>
    </row>
    <row r="11" spans="3:19">
      <c r="C11" s="5" t="s">
        <v>12</v>
      </c>
      <c r="D11" s="14">
        <f>'3PM'!$E$8</f>
        <v>1.4549042304410294E-2</v>
      </c>
    </row>
    <row r="12" spans="3:19" ht="17" thickBot="1">
      <c r="C12" s="7" t="s">
        <v>13</v>
      </c>
      <c r="D12" s="15">
        <f>'10PM'!E20</f>
        <v>7.0413339242183194E-3</v>
      </c>
    </row>
    <row r="14" spans="3:19" ht="17" thickBot="1"/>
    <row r="15" spans="3:19">
      <c r="C15" s="3"/>
      <c r="D15" s="4" t="s">
        <v>6</v>
      </c>
    </row>
    <row r="16" spans="3:19">
      <c r="C16" s="5" t="s">
        <v>3</v>
      </c>
      <c r="D16" s="14">
        <f>'2AM'!E51</f>
        <v>3.1633288853227722E-4</v>
      </c>
      <c r="S16">
        <f>140+75</f>
        <v>215</v>
      </c>
    </row>
    <row r="17" spans="3:20">
      <c r="C17" s="5" t="s">
        <v>11</v>
      </c>
      <c r="D17" s="14">
        <f>'9AM'!$E$17</f>
        <v>5.3398990092781767E-3</v>
      </c>
    </row>
    <row r="18" spans="3:20">
      <c r="C18" s="5" t="s">
        <v>12</v>
      </c>
      <c r="D18" s="14">
        <v>0</v>
      </c>
    </row>
    <row r="19" spans="3:20" ht="17" thickBot="1">
      <c r="C19" s="7" t="s">
        <v>13</v>
      </c>
      <c r="D19" s="15">
        <f>'10PM'!E22</f>
        <v>3.7123485273142819E-3</v>
      </c>
      <c r="T19">
        <f>75+30</f>
        <v>105</v>
      </c>
    </row>
    <row r="21" spans="3:20" ht="17" thickBot="1"/>
    <row r="22" spans="3:20">
      <c r="C22" s="9">
        <v>8.3333333333333329E-2</v>
      </c>
      <c r="D22" s="4">
        <v>21</v>
      </c>
    </row>
    <row r="23" spans="3:20">
      <c r="C23" s="10">
        <v>0.375</v>
      </c>
      <c r="D23" s="6">
        <v>4</v>
      </c>
    </row>
    <row r="24" spans="3:20">
      <c r="C24" s="10">
        <v>0.625</v>
      </c>
      <c r="D24" s="6">
        <v>1</v>
      </c>
    </row>
    <row r="25" spans="3:20" ht="17" thickBot="1">
      <c r="C25" s="11">
        <v>0.91666666666666663</v>
      </c>
      <c r="D25" s="8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2AM</vt:lpstr>
      <vt:lpstr>9AM</vt:lpstr>
      <vt:lpstr>3PM</vt:lpstr>
      <vt:lpstr>10PM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2019-12-01T21:11:02Z</dcterms:created>
  <dcterms:modified xsi:type="dcterms:W3CDTF">2020-04-06T19:27:28Z</dcterms:modified>
</cp:coreProperties>
</file>